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79" i="1" l="1"/>
  <c r="J7" i="1"/>
  <c r="J14" i="1"/>
  <c r="J24" i="1"/>
  <c r="J30" i="1"/>
  <c r="J55" i="1"/>
  <c r="J64" i="1"/>
  <c r="J77" i="1"/>
  <c r="M77" i="1" s="1"/>
  <c r="P77" i="1" s="1"/>
  <c r="K64" i="1" l="1"/>
  <c r="M64" i="1" s="1"/>
  <c r="K55" i="1"/>
  <c r="K30" i="1"/>
  <c r="P64" i="1" l="1"/>
  <c r="P16" i="1"/>
  <c r="K7" i="1"/>
  <c r="M7" i="1" s="1"/>
  <c r="K14" i="1"/>
  <c r="K24" i="1"/>
  <c r="M14" i="1" l="1"/>
  <c r="P14" i="1" s="1"/>
  <c r="P7" i="1"/>
  <c r="M30" i="1"/>
  <c r="P30" i="1" s="1"/>
  <c r="M24" i="1"/>
  <c r="P24" i="1" s="1"/>
  <c r="M55" i="1"/>
  <c r="M79" i="1" s="1"/>
  <c r="P79" i="1" l="1"/>
  <c r="M83" i="1"/>
  <c r="P83" i="1" s="1"/>
  <c r="P55" i="1"/>
</calcChain>
</file>

<file path=xl/sharedStrings.xml><?xml version="1.0" encoding="utf-8"?>
<sst xmlns="http://schemas.openxmlformats.org/spreadsheetml/2006/main" count="168" uniqueCount="132">
  <si>
    <t>2016.01.08</t>
  </si>
  <si>
    <t>Date</t>
  </si>
  <si>
    <t>Mileage</t>
  </si>
  <si>
    <t>Description</t>
  </si>
  <si>
    <t>Service</t>
  </si>
  <si>
    <t>Parts</t>
  </si>
  <si>
    <t>112k</t>
  </si>
  <si>
    <t>O'Reilly</t>
  </si>
  <si>
    <t>RWS</t>
  </si>
  <si>
    <t>Plugs, Fuel Filter, PCV valve</t>
  </si>
  <si>
    <t>2014.06.16</t>
  </si>
  <si>
    <t xml:space="preserve"> Parts $</t>
  </si>
  <si>
    <t>Labor $</t>
  </si>
  <si>
    <t>Tire Rack</t>
  </si>
  <si>
    <t>205/65R-15 Bridgestone Turanza Serenity Plus SL (Qty:4)</t>
  </si>
  <si>
    <t>??</t>
  </si>
  <si>
    <t xml:space="preserve"> Tire Mounting</t>
  </si>
  <si>
    <t>2014.03.14</t>
  </si>
  <si>
    <t>4 Struts</t>
  </si>
  <si>
    <t>2014.04.03</t>
  </si>
  <si>
    <t>Montrose T&amp;A</t>
  </si>
  <si>
    <t>2014.03.10</t>
  </si>
  <si>
    <t>Grubbs</t>
  </si>
  <si>
    <t>replace PS &amp; trans hoses</t>
  </si>
  <si>
    <t>Rebuild Rack (Parts), install suspension parts</t>
  </si>
  <si>
    <t>PS &amp; Trans Hoses, LCAs, sway bar bushings</t>
  </si>
  <si>
    <t>starter</t>
  </si>
  <si>
    <t>RMS (!)</t>
  </si>
  <si>
    <t>replace starter</t>
  </si>
  <si>
    <t>SW Infiniti</t>
  </si>
  <si>
    <t>purchase</t>
  </si>
  <si>
    <t>hood stays</t>
  </si>
  <si>
    <t>Baker Nissan</t>
  </si>
  <si>
    <t>hood balls</t>
  </si>
  <si>
    <t>2011.06.01</t>
  </si>
  <si>
    <t>2012.03.01</t>
  </si>
  <si>
    <t>2012.01.12</t>
  </si>
  <si>
    <t>PS Return</t>
  </si>
  <si>
    <t>2011.07.01</t>
  </si>
  <si>
    <t>Installer.com</t>
  </si>
  <si>
    <t>Metra install kit</t>
  </si>
  <si>
    <t>Clarion radio</t>
  </si>
  <si>
    <t>2015.09.27</t>
  </si>
  <si>
    <t>2015.09.30</t>
  </si>
  <si>
    <t>install alternator</t>
  </si>
  <si>
    <t>2011.06.28</t>
  </si>
  <si>
    <t>SS T&amp;A</t>
  </si>
  <si>
    <t>F&amp;R Brakes, VC &amp; IM leaks, top off A/C</t>
  </si>
  <si>
    <t>Cooling System rebuild</t>
  </si>
  <si>
    <t>paperwork?</t>
  </si>
  <si>
    <t>no major repairs?</t>
  </si>
  <si>
    <t>Car Payment/Month</t>
  </si>
  <si>
    <t>Months</t>
  </si>
  <si>
    <t>2016.01.24</t>
  </si>
  <si>
    <t>Seafoam, Bosch MAF</t>
  </si>
  <si>
    <t>2016.01.27</t>
  </si>
  <si>
    <t>Infiniti of Charlotte</t>
  </si>
  <si>
    <t>top end gaskets</t>
  </si>
  <si>
    <t>2016.02.08</t>
  </si>
  <si>
    <t xml:space="preserve">return Cardone MAF </t>
  </si>
  <si>
    <t xml:space="preserve"> Cardone MAF, air filter</t>
  </si>
  <si>
    <t>2016.02.11</t>
  </si>
  <si>
    <t>KS, harness, Sensor</t>
  </si>
  <si>
    <t>hood bumper</t>
  </si>
  <si>
    <t>Rock Auto</t>
  </si>
  <si>
    <t>O2 Sensors</t>
  </si>
  <si>
    <t>fuel pump</t>
  </si>
  <si>
    <t>2016.05.17</t>
  </si>
  <si>
    <t>2016.05.28</t>
  </si>
  <si>
    <t>2016.05.31</t>
  </si>
  <si>
    <t>two front tires</t>
  </si>
  <si>
    <t>2016.06.04</t>
  </si>
  <si>
    <t>mount, balance, align</t>
  </si>
  <si>
    <t>2016.06.14</t>
  </si>
  <si>
    <t>Amazon</t>
  </si>
  <si>
    <t>Bosch alternator</t>
  </si>
  <si>
    <t>2016.03.01</t>
  </si>
  <si>
    <t>2016.06.24</t>
  </si>
  <si>
    <t>Oreilly</t>
  </si>
  <si>
    <t>return Ultima alternator</t>
  </si>
  <si>
    <t xml:space="preserve"> Ultima alternator</t>
  </si>
  <si>
    <t xml:space="preserve"> Montrose T&amp;A</t>
  </si>
  <si>
    <t>Inspection (failed)</t>
  </si>
  <si>
    <t>2016.07.05</t>
  </si>
  <si>
    <t>Batteries Plus</t>
  </si>
  <si>
    <t>X2</t>
  </si>
  <si>
    <t>2016.08.08</t>
  </si>
  <si>
    <t>brake lights</t>
  </si>
  <si>
    <t>turn signals</t>
  </si>
  <si>
    <t>2016.09.28</t>
  </si>
  <si>
    <t>FPR, Air Duct</t>
  </si>
  <si>
    <t>2016.03.03</t>
  </si>
  <si>
    <t>antenna base N/A</t>
  </si>
  <si>
    <t>antenna</t>
  </si>
  <si>
    <t>2016.03.10</t>
  </si>
  <si>
    <t>Autozone</t>
  </si>
  <si>
    <t>oil pressure switch</t>
  </si>
  <si>
    <t>2016.03.29</t>
  </si>
  <si>
    <t>6 coils</t>
  </si>
  <si>
    <t>2016.10.10</t>
  </si>
  <si>
    <t>fuel clamps</t>
  </si>
  <si>
    <t>2017.03.03</t>
  </si>
  <si>
    <t>idler pulley</t>
  </si>
  <si>
    <t>2017.03.07</t>
  </si>
  <si>
    <t>negative battery cable</t>
  </si>
  <si>
    <t>Premier Gear alternator</t>
  </si>
  <si>
    <t>2017.03.11</t>
  </si>
  <si>
    <t>Duralast Alternator</t>
  </si>
  <si>
    <t>2017.03.14</t>
  </si>
  <si>
    <t>return DOA Premier Gear</t>
  </si>
  <si>
    <t>Bosch</t>
  </si>
  <si>
    <t>return Bosch alternator</t>
  </si>
  <si>
    <t>EVAP Parts</t>
  </si>
  <si>
    <t>Infiniti Parts Deal</t>
  </si>
  <si>
    <t>RockAuto</t>
  </si>
  <si>
    <t>plenum, VC, &amp; EGR gaskets</t>
  </si>
  <si>
    <t>intake gaskets</t>
  </si>
  <si>
    <t xml:space="preserve">hoses, clamps, o rings </t>
  </si>
  <si>
    <t>injector rx</t>
  </si>
  <si>
    <t>rebuild</t>
  </si>
  <si>
    <t>o'reilly</t>
  </si>
  <si>
    <t>autozone</t>
  </si>
  <si>
    <t>brushes</t>
  </si>
  <si>
    <t>home depot</t>
  </si>
  <si>
    <t>M5 lock washers</t>
  </si>
  <si>
    <t>M5 stainless cap screws</t>
  </si>
  <si>
    <t>$195.86 less hose removers $89.83 was replacing broken EVAP valve; cleaners brushes fuel hose</t>
  </si>
  <si>
    <t>GT (includes purchase)</t>
  </si>
  <si>
    <t>one piece hose</t>
  </si>
  <si>
    <t>was $52.30 - tire guage cleaning agents</t>
  </si>
  <si>
    <t>A/C repair</t>
  </si>
  <si>
    <t>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</si>
</sst>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Gibsonregula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164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right" wrapText="1"/>
    </xf>
    <xf numFmtId="17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wrapText="1"/>
    </xf>
    <xf numFmtId="164" fontId="0" fillId="0" borderId="0" xfId="0" applyNumberFormat="1" applyFont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right" wrapText="1"/>
    </xf>
    <xf numFmtId="164" fontId="0" fillId="2" borderId="0" xfId="0" applyNumberFormat="1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right" wrapText="1"/>
    </xf>
    <xf numFmtId="164" fontId="0" fillId="2" borderId="0" xfId="0" applyNumberFormat="1" applyFont="1" applyFill="1" applyAlignment="1">
      <alignment horizontal="right"/>
    </xf>
    <xf numFmtId="17" fontId="0" fillId="2" borderId="0" xfId="0" applyNumberFormat="1" applyFont="1" applyFill="1" applyAlignment="1">
      <alignment horizontal="right"/>
    </xf>
    <xf numFmtId="44" fontId="3" fillId="0" borderId="0" xfId="1" applyFont="1" applyAlignment="1">
      <alignment horizontal="right"/>
    </xf>
    <xf numFmtId="44" fontId="0" fillId="0" borderId="0" xfId="1" applyFont="1" applyAlignment="1">
      <alignment horizontal="right"/>
    </xf>
    <xf numFmtId="44" fontId="0" fillId="2" borderId="0" xfId="1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44" fontId="2" fillId="0" borderId="0" xfId="1" applyFont="1" applyAlignment="1">
      <alignment horizontal="right"/>
    </xf>
    <xf numFmtId="17" fontId="2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164" fontId="5" fillId="0" borderId="0" xfId="0" applyNumberFormat="1" applyFont="1" applyAlignment="1">
      <alignment horizontal="right"/>
    </xf>
    <xf numFmtId="44" fontId="5" fillId="0" borderId="0" xfId="1" applyFont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164" fontId="5" fillId="2" borderId="0" xfId="0" applyNumberFormat="1" applyFont="1" applyFill="1" applyAlignment="1">
      <alignment horizontal="right"/>
    </xf>
    <xf numFmtId="44" fontId="5" fillId="2" borderId="0" xfId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right"/>
    </xf>
    <xf numFmtId="17" fontId="5" fillId="0" borderId="0" xfId="0" applyNumberFormat="1" applyFont="1" applyAlignment="1">
      <alignment horizontal="right"/>
    </xf>
    <xf numFmtId="44" fontId="7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wrapText="1"/>
    </xf>
    <xf numFmtId="164" fontId="2" fillId="2" borderId="0" xfId="0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7" fontId="5" fillId="2" borderId="0" xfId="0" applyNumberFormat="1" applyFont="1" applyFill="1" applyAlignment="1">
      <alignment horizontal="right"/>
    </xf>
    <xf numFmtId="44" fontId="2" fillId="2" borderId="0" xfId="1" applyFont="1" applyFill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164" fontId="8" fillId="0" borderId="0" xfId="1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164" fontId="0" fillId="0" borderId="0" xfId="1" applyNumberFormat="1" applyFont="1" applyAlignment="1">
      <alignment horizontal="right"/>
    </xf>
    <xf numFmtId="44" fontId="8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="80" zoomScaleNormal="80" workbookViewId="0">
      <pane ySplit="1" topLeftCell="A2" activePane="bottomLeft" state="frozen"/>
      <selection pane="bottomLeft" activeCell="R16" sqref="R16"/>
    </sheetView>
  </sheetViews>
  <sheetFormatPr defaultColWidth="9.140625" defaultRowHeight="15"/>
  <cols>
    <col min="1" max="1" width="14.7109375" style="1" customWidth="1"/>
    <col min="2" max="2" width="0.5703125" style="1" customWidth="1"/>
    <col min="3" max="3" width="9.140625" style="1"/>
    <col min="4" max="4" width="0.85546875" style="1" customWidth="1"/>
    <col min="5" max="5" width="17.28515625" style="4" customWidth="1"/>
    <col min="6" max="6" width="16.42578125" style="1" customWidth="1"/>
    <col min="7" max="7" width="0.85546875" style="1" customWidth="1"/>
    <col min="8" max="8" width="26" style="4" customWidth="1"/>
    <col min="9" max="9" width="1.140625" style="1" customWidth="1"/>
    <col min="10" max="10" width="15.28515625" style="6" customWidth="1"/>
    <col min="11" max="11" width="12.140625" style="6" customWidth="1"/>
    <col min="12" max="12" width="0.7109375" style="1" customWidth="1"/>
    <col min="13" max="13" width="14.5703125" style="20" customWidth="1"/>
    <col min="14" max="14" width="8.7109375" style="1" customWidth="1"/>
    <col min="15" max="15" width="1" style="1" customWidth="1"/>
    <col min="16" max="16" width="19.5703125" style="1" customWidth="1"/>
    <col min="17" max="16384" width="9.140625" style="1"/>
  </cols>
  <sheetData>
    <row r="1" spans="1:16" s="2" customFormat="1">
      <c r="A1" s="2" t="s">
        <v>1</v>
      </c>
      <c r="C1" s="2" t="s">
        <v>2</v>
      </c>
      <c r="E1" s="3" t="s">
        <v>4</v>
      </c>
      <c r="F1" s="2" t="s">
        <v>5</v>
      </c>
      <c r="H1" s="3" t="s">
        <v>3</v>
      </c>
      <c r="J1" s="5" t="s">
        <v>11</v>
      </c>
      <c r="K1" s="5" t="s">
        <v>12</v>
      </c>
      <c r="M1" s="19"/>
      <c r="N1" s="2" t="s">
        <v>52</v>
      </c>
      <c r="P1" s="2" t="s">
        <v>51</v>
      </c>
    </row>
    <row r="2" spans="1:16" s="22" customFormat="1">
      <c r="A2" s="39" t="s">
        <v>34</v>
      </c>
      <c r="E2" s="23"/>
      <c r="H2" s="29" t="s">
        <v>30</v>
      </c>
      <c r="J2" s="24"/>
      <c r="K2" s="24"/>
      <c r="M2" s="26">
        <v>3000</v>
      </c>
    </row>
    <row r="3" spans="1:16" s="41" customFormat="1" ht="9.75" customHeight="1">
      <c r="A3" s="45"/>
      <c r="E3" s="42"/>
      <c r="H3" s="33"/>
      <c r="J3" s="43"/>
      <c r="K3" s="43"/>
      <c r="M3" s="46"/>
    </row>
    <row r="4" spans="1:16" s="9" customFormat="1" ht="30">
      <c r="A4" s="8" t="s">
        <v>45</v>
      </c>
      <c r="C4" s="9">
        <v>76528</v>
      </c>
      <c r="E4" s="10" t="s">
        <v>46</v>
      </c>
      <c r="H4" s="10" t="s">
        <v>47</v>
      </c>
      <c r="J4" s="11">
        <v>361.87</v>
      </c>
      <c r="K4" s="11">
        <v>575</v>
      </c>
      <c r="M4" s="20"/>
    </row>
    <row r="5" spans="1:16" s="9" customFormat="1">
      <c r="A5" s="8"/>
      <c r="E5" s="10"/>
      <c r="H5" s="10" t="s">
        <v>41</v>
      </c>
      <c r="J5" s="11">
        <v>300</v>
      </c>
      <c r="K5" s="11"/>
      <c r="M5" s="20"/>
    </row>
    <row r="6" spans="1:16" s="9" customFormat="1">
      <c r="A6" s="8" t="s">
        <v>38</v>
      </c>
      <c r="E6" s="10"/>
      <c r="F6" s="9" t="s">
        <v>39</v>
      </c>
      <c r="H6" s="10" t="s">
        <v>40</v>
      </c>
      <c r="J6" s="11">
        <v>51.95</v>
      </c>
      <c r="K6" s="11"/>
      <c r="M6" s="20"/>
    </row>
    <row r="7" spans="1:16" s="22" customFormat="1">
      <c r="A7" s="27"/>
      <c r="E7" s="23"/>
      <c r="H7" s="23"/>
      <c r="J7" s="24">
        <f>SUM(J2:J6)</f>
        <v>713.82</v>
      </c>
      <c r="K7" s="24">
        <f>SUM(K2:K6)</f>
        <v>575</v>
      </c>
      <c r="M7" s="25">
        <f>SUM(J7:L7)</f>
        <v>1288.8200000000002</v>
      </c>
      <c r="N7" s="22">
        <v>6</v>
      </c>
      <c r="P7" s="24">
        <f>M7/N7</f>
        <v>214.80333333333337</v>
      </c>
    </row>
    <row r="8" spans="1:16" s="15" customFormat="1" ht="5.25" customHeight="1">
      <c r="A8" s="18"/>
      <c r="E8" s="16"/>
      <c r="H8" s="16"/>
      <c r="J8" s="17"/>
      <c r="K8" s="17"/>
      <c r="M8" s="21"/>
    </row>
    <row r="9" spans="1:16" s="9" customFormat="1">
      <c r="A9" s="8" t="s">
        <v>36</v>
      </c>
      <c r="E9" s="10"/>
      <c r="F9" s="9" t="s">
        <v>22</v>
      </c>
      <c r="H9" s="10" t="s">
        <v>37</v>
      </c>
      <c r="J9" s="11">
        <v>48.56</v>
      </c>
      <c r="K9" s="11"/>
      <c r="M9" s="20"/>
    </row>
    <row r="10" spans="1:16" s="9" customFormat="1">
      <c r="A10" s="8" t="s">
        <v>35</v>
      </c>
      <c r="E10" s="10"/>
      <c r="F10" s="9" t="s">
        <v>32</v>
      </c>
      <c r="H10" s="10" t="s">
        <v>33</v>
      </c>
      <c r="J10" s="11"/>
      <c r="K10" s="11"/>
      <c r="M10" s="20"/>
    </row>
    <row r="11" spans="1:16" s="9" customFormat="1">
      <c r="A11" s="9">
        <v>2012.03</v>
      </c>
      <c r="E11" s="10"/>
      <c r="F11" s="9" t="s">
        <v>22</v>
      </c>
      <c r="H11" s="10" t="s">
        <v>31</v>
      </c>
      <c r="J11" s="11">
        <v>212.02</v>
      </c>
      <c r="K11" s="11"/>
      <c r="M11" s="20"/>
    </row>
    <row r="12" spans="1:16" s="9" customFormat="1">
      <c r="A12" s="9">
        <v>2012.03</v>
      </c>
      <c r="E12" s="10"/>
      <c r="F12" s="9" t="s">
        <v>29</v>
      </c>
      <c r="H12" s="10" t="s">
        <v>26</v>
      </c>
      <c r="J12" s="11">
        <v>425.05</v>
      </c>
      <c r="K12" s="11"/>
      <c r="M12" s="20"/>
    </row>
    <row r="13" spans="1:16" s="9" customFormat="1">
      <c r="A13" s="9">
        <v>2012.03</v>
      </c>
      <c r="E13" s="10" t="s">
        <v>27</v>
      </c>
      <c r="H13" s="10" t="s">
        <v>28</v>
      </c>
      <c r="J13" s="11"/>
      <c r="K13" s="11">
        <v>152.59</v>
      </c>
      <c r="M13" s="20"/>
    </row>
    <row r="14" spans="1:16" s="22" customFormat="1">
      <c r="E14" s="23"/>
      <c r="H14" s="23"/>
      <c r="J14" s="24">
        <f>SUM(J9:J13)</f>
        <v>685.63000000000011</v>
      </c>
      <c r="K14" s="24">
        <f>SUM(K9:K13)</f>
        <v>152.59</v>
      </c>
      <c r="M14" s="26">
        <f>SUM(J14:L14)</f>
        <v>838.22000000000014</v>
      </c>
      <c r="N14" s="22">
        <v>12</v>
      </c>
      <c r="P14" s="37">
        <f>M14/N14</f>
        <v>69.851666666666674</v>
      </c>
    </row>
    <row r="15" spans="1:16" s="32" customFormat="1" ht="6" customHeight="1">
      <c r="E15" s="33"/>
      <c r="H15" s="33"/>
      <c r="J15" s="34"/>
      <c r="K15" s="34"/>
      <c r="M15" s="35"/>
    </row>
    <row r="16" spans="1:16" s="28" customFormat="1">
      <c r="A16" s="28">
        <v>2013</v>
      </c>
      <c r="E16" s="29"/>
      <c r="H16" s="29" t="s">
        <v>50</v>
      </c>
      <c r="J16" s="30"/>
      <c r="K16" s="30"/>
      <c r="M16" s="31"/>
      <c r="N16" s="22">
        <v>12</v>
      </c>
      <c r="P16" s="38">
        <f>M16/N16</f>
        <v>0</v>
      </c>
    </row>
    <row r="17" spans="1:16" s="15" customFormat="1" ht="5.25" customHeight="1">
      <c r="E17" s="16"/>
      <c r="H17" s="16"/>
      <c r="J17" s="17"/>
      <c r="K17" s="17"/>
      <c r="M17" s="21"/>
    </row>
    <row r="18" spans="1:16" ht="30">
      <c r="A18" s="1" t="s">
        <v>21</v>
      </c>
      <c r="F18" s="1" t="s">
        <v>22</v>
      </c>
      <c r="H18" s="4" t="s">
        <v>25</v>
      </c>
      <c r="J18" s="6">
        <v>845.14</v>
      </c>
    </row>
    <row r="19" spans="1:16">
      <c r="A19" s="1">
        <v>2014.03</v>
      </c>
      <c r="E19" s="4" t="s">
        <v>8</v>
      </c>
      <c r="H19" s="4" t="s">
        <v>23</v>
      </c>
      <c r="K19" s="6">
        <v>0</v>
      </c>
    </row>
    <row r="20" spans="1:16">
      <c r="A20" s="1" t="s">
        <v>17</v>
      </c>
      <c r="F20" s="1" t="s">
        <v>7</v>
      </c>
      <c r="H20" s="4" t="s">
        <v>18</v>
      </c>
      <c r="J20" s="6">
        <v>432.98</v>
      </c>
    </row>
    <row r="21" spans="1:16" ht="30">
      <c r="A21" s="1" t="s">
        <v>19</v>
      </c>
      <c r="E21" s="4" t="s">
        <v>20</v>
      </c>
      <c r="H21" s="4" t="s">
        <v>24</v>
      </c>
      <c r="J21" s="6">
        <v>382</v>
      </c>
      <c r="K21" s="6">
        <v>1614.2</v>
      </c>
    </row>
    <row r="22" spans="1:16" ht="66" customHeight="1">
      <c r="A22" s="1" t="s">
        <v>10</v>
      </c>
      <c r="C22" s="1">
        <v>96021</v>
      </c>
      <c r="F22" s="1" t="s">
        <v>13</v>
      </c>
      <c r="H22" s="7" t="s">
        <v>14</v>
      </c>
      <c r="J22" s="6">
        <v>480.88</v>
      </c>
    </row>
    <row r="23" spans="1:16" ht="14.25" customHeight="1">
      <c r="A23" s="1">
        <v>2014.06</v>
      </c>
      <c r="E23" s="4" t="s">
        <v>15</v>
      </c>
      <c r="H23" s="4" t="s">
        <v>16</v>
      </c>
      <c r="K23" s="6">
        <v>50</v>
      </c>
    </row>
    <row r="24" spans="1:16" s="22" customFormat="1" ht="14.25" customHeight="1">
      <c r="E24" s="23"/>
      <c r="H24" s="23"/>
      <c r="J24" s="24">
        <f>SUM(J18:J23)</f>
        <v>2141</v>
      </c>
      <c r="K24" s="24">
        <f>SUM(K18:K23)</f>
        <v>1664.2</v>
      </c>
      <c r="M24" s="26">
        <f>SUM(J24:L24)</f>
        <v>3805.2</v>
      </c>
      <c r="N24" s="22">
        <v>12</v>
      </c>
      <c r="P24" s="37">
        <f>M24/N24</f>
        <v>317.09999999999997</v>
      </c>
    </row>
    <row r="25" spans="1:16" s="12" customFormat="1" ht="4.5" customHeight="1">
      <c r="E25" s="13"/>
      <c r="H25" s="13"/>
      <c r="J25" s="14"/>
      <c r="K25" s="14"/>
      <c r="M25" s="21"/>
    </row>
    <row r="26" spans="1:16" ht="27" customHeight="1">
      <c r="A26" s="1" t="s">
        <v>43</v>
      </c>
      <c r="H26" s="4" t="s">
        <v>48</v>
      </c>
      <c r="K26" s="6">
        <v>831.24</v>
      </c>
      <c r="N26" s="1" t="s">
        <v>49</v>
      </c>
    </row>
    <row r="27" spans="1:16" ht="27" customHeight="1">
      <c r="A27" s="1" t="s">
        <v>43</v>
      </c>
      <c r="E27" s="4" t="s">
        <v>8</v>
      </c>
      <c r="H27" s="4" t="s">
        <v>44</v>
      </c>
      <c r="K27" s="6">
        <v>0</v>
      </c>
    </row>
    <row r="28" spans="1:16" ht="25.5" customHeight="1">
      <c r="A28" s="1" t="s">
        <v>42</v>
      </c>
      <c r="F28" s="1" t="s">
        <v>7</v>
      </c>
      <c r="H28" s="4" t="s">
        <v>80</v>
      </c>
      <c r="J28" s="6">
        <v>195.92</v>
      </c>
    </row>
    <row r="29" spans="1:16" ht="16.5" customHeight="1">
      <c r="A29" s="1">
        <v>2015</v>
      </c>
      <c r="E29" s="4" t="s">
        <v>8</v>
      </c>
      <c r="H29" s="4" t="s">
        <v>60</v>
      </c>
      <c r="J29" s="6">
        <v>270</v>
      </c>
      <c r="K29" s="6">
        <v>0</v>
      </c>
    </row>
    <row r="30" spans="1:16" s="22" customFormat="1" ht="16.5" customHeight="1">
      <c r="E30" s="23"/>
      <c r="H30" s="23"/>
      <c r="J30" s="24">
        <f>SUM(J26:J29)</f>
        <v>465.91999999999996</v>
      </c>
      <c r="K30" s="24">
        <f>SUM(K26:K29)</f>
        <v>831.24</v>
      </c>
      <c r="M30" s="25">
        <f>SUM(J30:L30)</f>
        <v>1297.1599999999999</v>
      </c>
      <c r="N30" s="22">
        <v>12</v>
      </c>
      <c r="P30" s="24">
        <f>M30/N30</f>
        <v>108.09666666666665</v>
      </c>
    </row>
    <row r="31" spans="1:16" s="12" customFormat="1" ht="6" customHeight="1">
      <c r="E31" s="13"/>
      <c r="H31" s="13"/>
      <c r="J31" s="14"/>
      <c r="K31" s="14"/>
      <c r="M31" s="21"/>
    </row>
    <row r="32" spans="1:16">
      <c r="A32" s="1" t="s">
        <v>0</v>
      </c>
      <c r="F32" s="1" t="s">
        <v>7</v>
      </c>
      <c r="J32" s="6">
        <v>126.22</v>
      </c>
    </row>
    <row r="33" spans="1:11" ht="52.5" customHeight="1">
      <c r="A33" s="1" t="s">
        <v>0</v>
      </c>
      <c r="C33" s="1" t="s">
        <v>6</v>
      </c>
      <c r="E33" s="4" t="s">
        <v>8</v>
      </c>
      <c r="H33" s="4" t="s">
        <v>9</v>
      </c>
      <c r="K33" s="6">
        <v>0</v>
      </c>
    </row>
    <row r="34" spans="1:11" ht="15.6" customHeight="1">
      <c r="A34" s="1" t="s">
        <v>53</v>
      </c>
      <c r="F34" s="1" t="s">
        <v>7</v>
      </c>
      <c r="H34" s="4" t="s">
        <v>54</v>
      </c>
      <c r="J34" s="6">
        <v>475.68</v>
      </c>
    </row>
    <row r="35" spans="1:11" ht="15" customHeight="1">
      <c r="A35" s="1" t="s">
        <v>55</v>
      </c>
      <c r="F35" s="1" t="s">
        <v>56</v>
      </c>
      <c r="H35" s="4" t="s">
        <v>57</v>
      </c>
      <c r="J35" s="6">
        <v>41.05</v>
      </c>
    </row>
    <row r="36" spans="1:11" ht="15" customHeight="1">
      <c r="A36" s="1" t="s">
        <v>58</v>
      </c>
      <c r="F36" s="1" t="s">
        <v>7</v>
      </c>
      <c r="H36" s="4" t="s">
        <v>59</v>
      </c>
      <c r="J36" s="6">
        <v>-220.82</v>
      </c>
    </row>
    <row r="37" spans="1:11" ht="15" customHeight="1">
      <c r="A37" s="1" t="s">
        <v>61</v>
      </c>
      <c r="F37" s="1" t="s">
        <v>56</v>
      </c>
      <c r="H37" s="4" t="s">
        <v>62</v>
      </c>
      <c r="J37" s="6">
        <v>419.35</v>
      </c>
    </row>
    <row r="38" spans="1:11" ht="15" customHeight="1">
      <c r="A38" s="1" t="s">
        <v>76</v>
      </c>
      <c r="F38" s="1" t="s">
        <v>29</v>
      </c>
      <c r="H38" s="4" t="s">
        <v>63</v>
      </c>
      <c r="J38" s="6">
        <v>11.37</v>
      </c>
    </row>
    <row r="39" spans="1:11" ht="15" customHeight="1">
      <c r="A39" s="1" t="s">
        <v>91</v>
      </c>
      <c r="F39" s="1" t="s">
        <v>56</v>
      </c>
      <c r="H39" s="4" t="s">
        <v>92</v>
      </c>
      <c r="J39" s="6">
        <v>-6.41</v>
      </c>
    </row>
    <row r="40" spans="1:11" ht="15" customHeight="1">
      <c r="A40" s="1" t="s">
        <v>91</v>
      </c>
      <c r="F40" s="1" t="s">
        <v>56</v>
      </c>
      <c r="H40" s="4" t="s">
        <v>93</v>
      </c>
      <c r="J40" s="6">
        <v>287.70999999999998</v>
      </c>
    </row>
    <row r="41" spans="1:11" ht="15" customHeight="1">
      <c r="A41" s="1" t="s">
        <v>94</v>
      </c>
      <c r="F41" s="1" t="s">
        <v>95</v>
      </c>
      <c r="H41" s="4" t="s">
        <v>96</v>
      </c>
      <c r="J41" s="6">
        <v>12.98</v>
      </c>
    </row>
    <row r="42" spans="1:11" ht="15" customHeight="1">
      <c r="A42" s="1" t="s">
        <v>97</v>
      </c>
      <c r="F42" s="1" t="s">
        <v>64</v>
      </c>
      <c r="H42" s="4" t="s">
        <v>98</v>
      </c>
      <c r="J42" s="6">
        <v>331.73</v>
      </c>
    </row>
    <row r="43" spans="1:11" ht="15" customHeight="1">
      <c r="A43" s="1" t="s">
        <v>67</v>
      </c>
      <c r="F43" s="1" t="s">
        <v>64</v>
      </c>
      <c r="H43" s="4" t="s">
        <v>65</v>
      </c>
      <c r="J43" s="6">
        <v>147.36000000000001</v>
      </c>
    </row>
    <row r="44" spans="1:11" ht="15" customHeight="1">
      <c r="A44" s="1" t="s">
        <v>68</v>
      </c>
      <c r="F44" s="1" t="s">
        <v>64</v>
      </c>
      <c r="H44" s="4" t="s">
        <v>66</v>
      </c>
      <c r="J44" s="6">
        <v>126.71</v>
      </c>
    </row>
    <row r="45" spans="1:11" ht="15" customHeight="1">
      <c r="A45" s="1" t="s">
        <v>69</v>
      </c>
      <c r="F45" s="1" t="s">
        <v>13</v>
      </c>
      <c r="H45" s="4" t="s">
        <v>70</v>
      </c>
      <c r="J45" s="6">
        <v>223.82</v>
      </c>
    </row>
    <row r="46" spans="1:11" ht="15" customHeight="1">
      <c r="A46" s="1" t="s">
        <v>71</v>
      </c>
      <c r="E46" s="4" t="s">
        <v>20</v>
      </c>
      <c r="H46" s="4" t="s">
        <v>72</v>
      </c>
      <c r="K46" s="6">
        <v>137.72</v>
      </c>
    </row>
    <row r="47" spans="1:11" ht="15" customHeight="1">
      <c r="A47" s="1" t="s">
        <v>73</v>
      </c>
      <c r="F47" s="1" t="s">
        <v>74</v>
      </c>
      <c r="H47" s="4" t="s">
        <v>75</v>
      </c>
      <c r="J47" s="6">
        <v>170.53</v>
      </c>
    </row>
    <row r="48" spans="1:11" ht="15" customHeight="1">
      <c r="A48" s="1" t="s">
        <v>77</v>
      </c>
      <c r="F48" s="1" t="s">
        <v>78</v>
      </c>
      <c r="H48" s="4" t="s">
        <v>79</v>
      </c>
      <c r="J48" s="6">
        <v>-173.19</v>
      </c>
    </row>
    <row r="49" spans="1:16" ht="15" customHeight="1">
      <c r="A49" s="1" t="s">
        <v>77</v>
      </c>
      <c r="E49" s="4" t="s">
        <v>81</v>
      </c>
      <c r="H49" s="4" t="s">
        <v>82</v>
      </c>
      <c r="K49" s="6">
        <v>25.5</v>
      </c>
    </row>
    <row r="50" spans="1:16" ht="15" customHeight="1">
      <c r="A50" s="1" t="s">
        <v>83</v>
      </c>
      <c r="F50" s="1" t="s">
        <v>84</v>
      </c>
      <c r="H50" s="4" t="s">
        <v>85</v>
      </c>
      <c r="J50" s="6">
        <v>258.17</v>
      </c>
    </row>
    <row r="51" spans="1:16" ht="15" customHeight="1">
      <c r="A51" s="1" t="s">
        <v>83</v>
      </c>
      <c r="F51" s="1" t="s">
        <v>7</v>
      </c>
      <c r="H51" s="4" t="s">
        <v>87</v>
      </c>
      <c r="J51" s="6">
        <v>10.8</v>
      </c>
    </row>
    <row r="52" spans="1:16" ht="15" customHeight="1">
      <c r="A52" s="1" t="s">
        <v>86</v>
      </c>
      <c r="F52" s="1" t="s">
        <v>7</v>
      </c>
      <c r="H52" s="4" t="s">
        <v>88</v>
      </c>
      <c r="J52" s="6">
        <v>10.8</v>
      </c>
    </row>
    <row r="53" spans="1:16" ht="15" customHeight="1">
      <c r="A53" s="1" t="s">
        <v>89</v>
      </c>
      <c r="F53" s="1" t="s">
        <v>56</v>
      </c>
      <c r="H53" s="4" t="s">
        <v>90</v>
      </c>
      <c r="J53" s="6">
        <v>154.02000000000001</v>
      </c>
    </row>
    <row r="54" spans="1:16" ht="15" customHeight="1">
      <c r="A54" s="1" t="s">
        <v>99</v>
      </c>
      <c r="F54" s="1" t="s">
        <v>7</v>
      </c>
      <c r="H54" s="4" t="s">
        <v>100</v>
      </c>
      <c r="J54" s="6">
        <v>14.05</v>
      </c>
    </row>
    <row r="55" spans="1:16" s="22" customFormat="1">
      <c r="E55" s="23"/>
      <c r="H55" s="23"/>
      <c r="J55" s="24">
        <f>SUM(J32:J54)</f>
        <v>2421.9300000000007</v>
      </c>
      <c r="K55" s="24">
        <f>SUM(K32:K51)</f>
        <v>163.22</v>
      </c>
      <c r="M55" s="25">
        <f>SUM(J55:L55)</f>
        <v>2585.1500000000005</v>
      </c>
      <c r="N55" s="22">
        <v>12</v>
      </c>
      <c r="P55" s="24">
        <f>M55/N55</f>
        <v>215.4291666666667</v>
      </c>
    </row>
    <row r="56" spans="1:16" s="12" customFormat="1" ht="19.149999999999999" customHeight="1">
      <c r="E56" s="13"/>
      <c r="H56" s="13"/>
      <c r="J56" s="14"/>
      <c r="K56" s="14"/>
      <c r="M56" s="21"/>
    </row>
    <row r="57" spans="1:16" ht="14.45" customHeight="1">
      <c r="A57" s="1" t="s">
        <v>101</v>
      </c>
      <c r="F57" s="1" t="s">
        <v>74</v>
      </c>
      <c r="H57" s="4" t="s">
        <v>105</v>
      </c>
      <c r="J57" s="6">
        <v>203.14</v>
      </c>
    </row>
    <row r="58" spans="1:16" ht="14.45" customHeight="1">
      <c r="A58" s="1" t="s">
        <v>101</v>
      </c>
      <c r="F58" s="1" t="s">
        <v>56</v>
      </c>
      <c r="H58" s="4" t="s">
        <v>102</v>
      </c>
      <c r="J58" s="6">
        <v>89.07</v>
      </c>
    </row>
    <row r="59" spans="1:16" ht="16.149999999999999" customHeight="1">
      <c r="A59" s="1" t="s">
        <v>103</v>
      </c>
      <c r="F59" s="1" t="s">
        <v>56</v>
      </c>
      <c r="H59" s="4" t="s">
        <v>104</v>
      </c>
      <c r="J59" s="6">
        <v>67.73</v>
      </c>
    </row>
    <row r="60" spans="1:16" ht="16.149999999999999" customHeight="1">
      <c r="A60" s="1" t="s">
        <v>106</v>
      </c>
      <c r="F60" s="1" t="s">
        <v>95</v>
      </c>
      <c r="H60" s="4" t="s">
        <v>107</v>
      </c>
      <c r="J60" s="6">
        <v>209.99</v>
      </c>
    </row>
    <row r="61" spans="1:16" ht="16.149999999999999" customHeight="1">
      <c r="A61" s="1" t="s">
        <v>108</v>
      </c>
      <c r="F61" s="1" t="s">
        <v>95</v>
      </c>
      <c r="H61" s="4" t="s">
        <v>109</v>
      </c>
      <c r="J61" s="6">
        <v>-203.14</v>
      </c>
    </row>
    <row r="62" spans="1:16" ht="16.149999999999999" customHeight="1">
      <c r="A62" s="1">
        <v>2017.04</v>
      </c>
      <c r="F62" s="1" t="s">
        <v>110</v>
      </c>
      <c r="H62" s="4" t="s">
        <v>111</v>
      </c>
      <c r="J62" s="6">
        <v>-170.53</v>
      </c>
    </row>
    <row r="63" spans="1:16" ht="16.149999999999999" customHeight="1">
      <c r="A63" s="1">
        <v>2017.12</v>
      </c>
      <c r="H63" s="4" t="s">
        <v>112</v>
      </c>
      <c r="J63" s="6">
        <v>239.71</v>
      </c>
    </row>
    <row r="64" spans="1:16" s="22" customFormat="1">
      <c r="E64" s="23"/>
      <c r="H64" s="23"/>
      <c r="J64" s="24">
        <f>SUM(J57:J63)</f>
        <v>435.97000000000008</v>
      </c>
      <c r="K64" s="24">
        <f>SUM(K57:K61)</f>
        <v>0</v>
      </c>
      <c r="M64" s="25">
        <f>SUM(J64:L64)</f>
        <v>435.97000000000008</v>
      </c>
      <c r="N64" s="22">
        <v>12</v>
      </c>
      <c r="P64" s="24">
        <f>M64/N64</f>
        <v>36.330833333333338</v>
      </c>
    </row>
    <row r="65" spans="1:16" s="41" customFormat="1">
      <c r="E65" s="42"/>
      <c r="H65" s="42"/>
      <c r="J65" s="43"/>
      <c r="K65" s="43"/>
      <c r="M65" s="44"/>
      <c r="P65" s="43"/>
    </row>
    <row r="66" spans="1:16" s="22" customFormat="1">
      <c r="A66" s="28">
        <v>2018.06</v>
      </c>
      <c r="E66" s="23"/>
      <c r="F66" s="28" t="s">
        <v>64</v>
      </c>
      <c r="H66" s="29" t="s">
        <v>115</v>
      </c>
      <c r="I66" s="28"/>
      <c r="J66" s="30">
        <v>81.66</v>
      </c>
      <c r="K66" s="24"/>
      <c r="M66" s="25"/>
      <c r="P66" s="24"/>
    </row>
    <row r="67" spans="1:16" s="22" customFormat="1">
      <c r="A67" s="28"/>
      <c r="E67" s="23"/>
      <c r="F67" s="28" t="s">
        <v>114</v>
      </c>
      <c r="H67" s="29" t="s">
        <v>116</v>
      </c>
      <c r="I67" s="28"/>
      <c r="J67" s="30">
        <v>62.17</v>
      </c>
      <c r="K67" s="24"/>
      <c r="M67" s="25"/>
      <c r="P67" s="24"/>
    </row>
    <row r="68" spans="1:16" s="22" customFormat="1">
      <c r="E68" s="23"/>
      <c r="F68" s="28" t="s">
        <v>113</v>
      </c>
      <c r="H68" s="29" t="s">
        <v>117</v>
      </c>
      <c r="I68" s="28"/>
      <c r="J68" s="30">
        <v>192.09</v>
      </c>
      <c r="K68" s="24"/>
      <c r="M68" s="25"/>
      <c r="P68" s="24"/>
    </row>
    <row r="69" spans="1:16" ht="16.149999999999999" customHeight="1">
      <c r="F69" s="1" t="s">
        <v>118</v>
      </c>
      <c r="H69" s="4" t="s">
        <v>119</v>
      </c>
      <c r="J69" s="6">
        <v>115.83</v>
      </c>
    </row>
    <row r="70" spans="1:16" ht="16.149999999999999" customHeight="1">
      <c r="F70" s="1" t="s">
        <v>121</v>
      </c>
      <c r="H70" s="4" t="s">
        <v>122</v>
      </c>
      <c r="J70" s="6">
        <v>8.64</v>
      </c>
    </row>
    <row r="71" spans="1:16" ht="30">
      <c r="F71" s="1" t="s">
        <v>120</v>
      </c>
      <c r="H71" s="4" t="s">
        <v>129</v>
      </c>
      <c r="J71" s="6">
        <v>46.9</v>
      </c>
      <c r="M71" s="1"/>
    </row>
    <row r="72" spans="1:16" ht="21">
      <c r="F72" s="1" t="s">
        <v>120</v>
      </c>
      <c r="H72" s="4" t="s">
        <v>128</v>
      </c>
      <c r="J72" s="6">
        <v>41.12</v>
      </c>
      <c r="M72" s="25"/>
      <c r="N72" s="22"/>
      <c r="P72" s="36"/>
    </row>
    <row r="73" spans="1:16" ht="61.5">
      <c r="F73" s="1" t="s">
        <v>120</v>
      </c>
      <c r="H73" s="4" t="s">
        <v>126</v>
      </c>
      <c r="J73" s="6">
        <v>152.57</v>
      </c>
      <c r="M73" s="25"/>
      <c r="N73" s="22"/>
      <c r="P73" s="36"/>
    </row>
    <row r="74" spans="1:16" ht="21">
      <c r="F74" s="1" t="s">
        <v>123</v>
      </c>
      <c r="H74" s="4" t="s">
        <v>124</v>
      </c>
      <c r="J74" s="6">
        <v>13.7</v>
      </c>
      <c r="M74" s="25"/>
      <c r="N74" s="22"/>
      <c r="P74" s="36"/>
    </row>
    <row r="75" spans="1:16" ht="21">
      <c r="F75" s="1" t="s">
        <v>123</v>
      </c>
      <c r="H75" s="4" t="s">
        <v>125</v>
      </c>
      <c r="J75" s="6">
        <v>19.59</v>
      </c>
      <c r="M75" s="25"/>
      <c r="N75" s="22"/>
      <c r="P75" s="36"/>
    </row>
    <row r="76" spans="1:16" ht="21">
      <c r="M76" s="25"/>
      <c r="N76" s="22"/>
      <c r="P76" s="36"/>
    </row>
    <row r="77" spans="1:16" s="2" customFormat="1" ht="21">
      <c r="E77" s="3"/>
      <c r="H77" s="3"/>
      <c r="J77" s="47">
        <f>SUM(J66:J75)</f>
        <v>734.26999999999987</v>
      </c>
      <c r="K77" s="5">
        <v>0</v>
      </c>
      <c r="M77" s="48">
        <f>SUM(J77:L77)</f>
        <v>734.26999999999987</v>
      </c>
      <c r="N77" s="49">
        <v>8</v>
      </c>
      <c r="P77" s="50">
        <f>M77/N77</f>
        <v>91.783749999999984</v>
      </c>
    </row>
    <row r="78" spans="1:16">
      <c r="M78" s="1"/>
    </row>
    <row r="79" spans="1:16" s="3" customFormat="1" ht="31.5">
      <c r="J79" s="51"/>
      <c r="K79" s="51" t="s">
        <v>127</v>
      </c>
      <c r="M79" s="52">
        <f>SUM(M77, M64,M55,M30,M24,M14,M7, M2)</f>
        <v>13984.789999999999</v>
      </c>
      <c r="N79" s="53">
        <f>SUM(N7:N77)</f>
        <v>86</v>
      </c>
      <c r="P79" s="54">
        <f>M79/N79</f>
        <v>162.61383720930232</v>
      </c>
    </row>
    <row r="80" spans="1:16" s="3" customFormat="1" ht="21">
      <c r="J80" s="51"/>
      <c r="K80" s="51"/>
      <c r="M80" s="52"/>
      <c r="N80" s="53"/>
      <c r="P80" s="54"/>
    </row>
    <row r="81" spans="1:16">
      <c r="A81" s="1" t="s">
        <v>131</v>
      </c>
      <c r="H81" s="4" t="s">
        <v>130</v>
      </c>
      <c r="J81" s="6">
        <v>800</v>
      </c>
      <c r="K81" s="6">
        <v>800</v>
      </c>
      <c r="M81" s="55">
        <v>1600</v>
      </c>
    </row>
    <row r="82" spans="1:16" s="22" customFormat="1" ht="21">
      <c r="E82" s="23"/>
      <c r="H82" s="23"/>
      <c r="J82" s="24"/>
      <c r="K82" s="24"/>
      <c r="M82" s="26"/>
      <c r="P82" s="40"/>
    </row>
    <row r="83" spans="1:16">
      <c r="M83" s="48">
        <f>SUM(M79:M82)</f>
        <v>15584.789999999999</v>
      </c>
      <c r="N83" s="49">
        <v>86</v>
      </c>
      <c r="O83" s="49"/>
      <c r="P83" s="56">
        <f>M83/N83</f>
        <v>181.21848837209302</v>
      </c>
    </row>
  </sheetData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Ammons</dc:creator>
  <cp:lastModifiedBy>Brian Ammons</cp:lastModifiedBy>
  <cp:lastPrinted>2016-01-14T19:54:55Z</cp:lastPrinted>
  <dcterms:created xsi:type="dcterms:W3CDTF">2016-01-14T17:25:53Z</dcterms:created>
  <dcterms:modified xsi:type="dcterms:W3CDTF">2018-08-29T21:31:55Z</dcterms:modified>
</cp:coreProperties>
</file>